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fried\Downloads\"/>
    </mc:Choice>
  </mc:AlternateContent>
  <xr:revisionPtr revIDLastSave="0" documentId="8_{8326AA8C-EB00-4CDB-A30E-40F76D00CE49}" xr6:coauthVersionLast="45" xr6:coauthVersionMax="45" xr10:uidLastSave="{00000000-0000-0000-0000-000000000000}"/>
  <bookViews>
    <workbookView xWindow="-120" yWindow="-120" windowWidth="20730" windowHeight="11160" tabRatio="459" xr2:uid="{00000000-000D-0000-FFFF-FFFF00000000}"/>
  </bookViews>
  <sheets>
    <sheet name="Break-Even-Rechner" sheetId="6" r:id="rId1"/>
  </sheets>
  <definedNames>
    <definedName name="_xlnm.Print_Area" localSheetId="0">'Break-Even-Rechner'!$A$1:$G$51</definedName>
    <definedName name="_xlnm.Print_Titles" localSheetId="0">'Break-Even-Rechner'!$A:$A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6" l="1"/>
  <c r="F26" i="6"/>
  <c r="F25" i="6"/>
  <c r="F24" i="6"/>
  <c r="F23" i="6"/>
  <c r="F22" i="6"/>
  <c r="F21" i="6"/>
  <c r="F9" i="6"/>
  <c r="F8" i="6"/>
  <c r="F7" i="6"/>
  <c r="D36" i="6"/>
  <c r="D35" i="6"/>
  <c r="D31" i="6"/>
  <c r="D30" i="6"/>
  <c r="D27" i="6"/>
  <c r="D26" i="6"/>
  <c r="D25" i="6"/>
  <c r="D24" i="6"/>
  <c r="D23" i="6"/>
  <c r="D22" i="6"/>
  <c r="D21" i="6"/>
  <c r="D18" i="6"/>
  <c r="D17" i="6"/>
  <c r="D14" i="6"/>
  <c r="D12" i="6"/>
  <c r="D9" i="6"/>
  <c r="D8" i="6"/>
  <c r="E42" i="6" l="1"/>
  <c r="D13" i="6" l="1"/>
  <c r="E36" i="6"/>
  <c r="F36" i="6" s="1"/>
  <c r="E35" i="6"/>
  <c r="F35" i="6" s="1"/>
  <c r="E31" i="6"/>
  <c r="F31" i="6" s="1"/>
  <c r="E30" i="6"/>
  <c r="F30" i="6" s="1"/>
  <c r="F18" i="6"/>
  <c r="F17" i="6"/>
  <c r="D20" i="6"/>
  <c r="F20" i="6" s="1"/>
  <c r="D19" i="6" l="1"/>
  <c r="F19" i="6"/>
  <c r="F14" i="6"/>
  <c r="E45" i="6"/>
  <c r="G14" i="6"/>
  <c r="C45" i="6"/>
  <c r="E40" i="6"/>
  <c r="C40" i="6"/>
  <c r="G36" i="6"/>
  <c r="G31" i="6"/>
  <c r="G17" i="6"/>
  <c r="C43" i="6"/>
  <c r="G8" i="6"/>
  <c r="C42" i="6"/>
  <c r="D42" i="6" s="1"/>
  <c r="G35" i="6"/>
  <c r="G20" i="6"/>
  <c r="G22" i="6"/>
  <c r="G21" i="6"/>
  <c r="G25" i="6"/>
  <c r="G27" i="6"/>
  <c r="E10" i="6"/>
  <c r="G19" i="6"/>
  <c r="G23" i="6"/>
  <c r="G24" i="6"/>
  <c r="G30" i="6"/>
  <c r="G9" i="6"/>
  <c r="D7" i="6"/>
  <c r="F42" i="6"/>
  <c r="G18" i="6"/>
  <c r="G26" i="6"/>
  <c r="C10" i="6"/>
  <c r="G7" i="6"/>
  <c r="C15" i="6" l="1"/>
  <c r="D15" i="6" s="1"/>
  <c r="D10" i="6"/>
  <c r="F12" i="6"/>
  <c r="F10" i="6"/>
  <c r="F13" i="6"/>
  <c r="D43" i="6"/>
  <c r="F45" i="6"/>
  <c r="D45" i="6"/>
  <c r="G42" i="6"/>
  <c r="G45" i="6"/>
  <c r="G10" i="6"/>
  <c r="E43" i="6" l="1"/>
  <c r="G13" i="6"/>
  <c r="C28" i="6"/>
  <c r="D28" i="6" s="1"/>
  <c r="E15" i="6" l="1"/>
  <c r="F15" i="6" s="1"/>
  <c r="G12" i="6"/>
  <c r="F43" i="6"/>
  <c r="G43" i="6"/>
  <c r="C33" i="6"/>
  <c r="D33" i="6" s="1"/>
  <c r="E28" i="6" l="1"/>
  <c r="F28" i="6" s="1"/>
  <c r="G15" i="6"/>
  <c r="C38" i="6"/>
  <c r="C46" i="6" l="1"/>
  <c r="D38" i="6"/>
  <c r="E33" i="6"/>
  <c r="F33" i="6" s="1"/>
  <c r="G28" i="6"/>
  <c r="G33" i="6" l="1"/>
  <c r="E38" i="6"/>
  <c r="G38" i="6" l="1"/>
  <c r="F38" i="6"/>
  <c r="E46" i="6"/>
  <c r="E44" i="6" s="1"/>
  <c r="F44" i="6" s="1"/>
  <c r="D46" i="6"/>
  <c r="C48" i="6" s="1"/>
  <c r="C49" i="6" s="1"/>
  <c r="C44" i="6"/>
  <c r="D44" i="6" s="1"/>
  <c r="G46" i="6" l="1"/>
  <c r="F46" i="6"/>
  <c r="E48" i="6" s="1"/>
  <c r="E50" i="6" s="1"/>
  <c r="G44" i="6"/>
  <c r="C50" i="6"/>
  <c r="G48" i="6" l="1"/>
  <c r="G50" i="6"/>
  <c r="E49" i="6"/>
  <c r="A49" i="6" s="1"/>
</calcChain>
</file>

<file path=xl/sharedStrings.xml><?xml version="1.0" encoding="utf-8"?>
<sst xmlns="http://schemas.openxmlformats.org/spreadsheetml/2006/main" count="73" uniqueCount="41">
  <si>
    <t>Break-Even-Rechner</t>
  </si>
  <si>
    <t>Mein Unternehmen</t>
  </si>
  <si>
    <t>Ist 2019</t>
  </si>
  <si>
    <t>Plan 2020</t>
  </si>
  <si>
    <t>Abweichung</t>
  </si>
  <si>
    <t>Gewinn- und Verlustrechnung</t>
  </si>
  <si>
    <t>in €</t>
  </si>
  <si>
    <t>in %</t>
  </si>
  <si>
    <t>Umsatzerlöse</t>
  </si>
  <si>
    <t>Bestandsveränderung</t>
  </si>
  <si>
    <t>var</t>
  </si>
  <si>
    <t>sonstige betriebliche Erträge</t>
  </si>
  <si>
    <t>fix</t>
  </si>
  <si>
    <t>Gesamtleistung</t>
  </si>
  <si>
    <t>Aufwendungen für Roh-, Hilfs- und Betriebsstoffe sowie für bezogene Waren</t>
  </si>
  <si>
    <t>Aufwendungen für bezogene Leistungen</t>
  </si>
  <si>
    <t>Rohertrag</t>
  </si>
  <si>
    <t>Personalaufwand</t>
  </si>
  <si>
    <t>Abschreibung</t>
  </si>
  <si>
    <t>sonstiger betrieblicher Aufwand</t>
  </si>
  <si>
    <t>sonstiger betrieblicher Aufwand umsatzabhängig</t>
  </si>
  <si>
    <t>sonstige Vertriebskosten</t>
  </si>
  <si>
    <t>Verwaltungskosten</t>
  </si>
  <si>
    <t>Mieten, Leasing und Instandhaltung</t>
  </si>
  <si>
    <t>Beiträge, Delkredere und Versicherungen</t>
  </si>
  <si>
    <t>Kursverluste</t>
  </si>
  <si>
    <t>Abschreibung und Wertberichtigung auf Forderungen</t>
  </si>
  <si>
    <t>Sonstiges</t>
  </si>
  <si>
    <t>Betriebsergebnis</t>
  </si>
  <si>
    <t>sonstige Zinsen und ähnliche Erträge</t>
  </si>
  <si>
    <t>Zinsen und ähnliche Aufwendungen</t>
  </si>
  <si>
    <t>Ergebnis der gewöhnlichen Geschäftstätigkeit</t>
  </si>
  <si>
    <t>Steuern vom Einkommen und vom Ertrag</t>
  </si>
  <si>
    <t>sonstige Steuern</t>
  </si>
  <si>
    <t>Jahresüberschuss</t>
  </si>
  <si>
    <t>Break-Even-Betrachtung</t>
  </si>
  <si>
    <t>variable Kosten</t>
  </si>
  <si>
    <t>Deckungsbeitrag</t>
  </si>
  <si>
    <t>fixe Kosten</t>
  </si>
  <si>
    <t>Break Even Point (Umsatz)</t>
  </si>
  <si>
    <t>Umsatzpuffer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</si>
</sst>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Fehler&quot;;&quot;Fehler&quot;;&quot; &quot;;\ &quot; &quot;"/>
  </numFmts>
  <fonts count="6" x14ac:knownFonts="1">
    <font>
      <sz val="10"/>
      <name val="Arial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8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0.5">
          <color theme="0" tint="-0.34900967436750391"/>
        </stop>
        <stop position="1">
          <color theme="0"/>
        </stop>
      </gradient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3" fontId="1" fillId="0" borderId="0" xfId="0" applyNumberFormat="1" applyFont="1"/>
    <xf numFmtId="10" fontId="1" fillId="0" borderId="0" xfId="0" applyNumberFormat="1" applyFont="1"/>
    <xf numFmtId="0" fontId="1" fillId="0" borderId="0" xfId="0" applyFont="1"/>
    <xf numFmtId="3" fontId="3" fillId="0" borderId="0" xfId="0" applyNumberFormat="1" applyFont="1"/>
    <xf numFmtId="0" fontId="4" fillId="0" borderId="0" xfId="0" applyFont="1"/>
    <xf numFmtId="164" fontId="0" fillId="0" borderId="0" xfId="0" applyNumberFormat="1"/>
    <xf numFmtId="3" fontId="3" fillId="0" borderId="1" xfId="0" applyNumberFormat="1" applyFont="1" applyBorder="1" applyAlignment="1">
      <alignment horizontal="centerContinuous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3" fillId="0" borderId="3" xfId="0" applyNumberFormat="1" applyFont="1" applyBorder="1"/>
    <xf numFmtId="3" fontId="1" fillId="0" borderId="4" xfId="0" applyNumberFormat="1" applyFont="1" applyBorder="1" applyAlignment="1">
      <alignment horizontal="right"/>
    </xf>
    <xf numFmtId="10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/>
    <xf numFmtId="3" fontId="1" fillId="0" borderId="3" xfId="0" applyNumberFormat="1" applyFont="1" applyBorder="1" applyAlignment="1">
      <alignment wrapText="1"/>
    </xf>
    <xf numFmtId="3" fontId="1" fillId="0" borderId="1" xfId="0" applyNumberFormat="1" applyFont="1" applyBorder="1"/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0" fontId="1" fillId="0" borderId="7" xfId="0" applyNumberFormat="1" applyFont="1" applyBorder="1" applyProtection="1">
      <protection hidden="1"/>
    </xf>
    <xf numFmtId="164" fontId="1" fillId="0" borderId="7" xfId="0" applyNumberFormat="1" applyFont="1" applyBorder="1" applyProtection="1">
      <protection hidden="1"/>
    </xf>
    <xf numFmtId="164" fontId="3" fillId="0" borderId="7" xfId="0" applyNumberFormat="1" applyFont="1" applyBorder="1" applyProtection="1">
      <protection hidden="1"/>
    </xf>
    <xf numFmtId="164" fontId="3" fillId="0" borderId="5" xfId="0" applyNumberFormat="1" applyFont="1" applyBorder="1" applyProtection="1">
      <protection hidden="1"/>
    </xf>
    <xf numFmtId="164" fontId="1" fillId="0" borderId="0" xfId="0" applyNumberFormat="1" applyFont="1" applyProtection="1">
      <protection hidden="1"/>
    </xf>
    <xf numFmtId="10" fontId="1" fillId="0" borderId="8" xfId="0" applyNumberFormat="1" applyFont="1" applyBorder="1" applyAlignment="1" applyProtection="1">
      <alignment horizontal="centerContinuous"/>
      <protection hidden="1"/>
    </xf>
    <xf numFmtId="10" fontId="1" fillId="0" borderId="5" xfId="0" applyNumberFormat="1" applyFont="1" applyBorder="1" applyAlignment="1" applyProtection="1">
      <alignment horizontal="right"/>
      <protection hidden="1"/>
    </xf>
    <xf numFmtId="164" fontId="1" fillId="0" borderId="8" xfId="0" applyNumberFormat="1" applyFont="1" applyBorder="1" applyProtection="1">
      <protection hidden="1"/>
    </xf>
    <xf numFmtId="3" fontId="1" fillId="0" borderId="1" xfId="0" applyNumberFormat="1" applyFont="1" applyBorder="1" applyProtection="1">
      <protection locked="0" hidden="1"/>
    </xf>
    <xf numFmtId="3" fontId="1" fillId="0" borderId="2" xfId="0" applyNumberFormat="1" applyFont="1" applyBorder="1" applyProtection="1">
      <protection locked="0" hidden="1"/>
    </xf>
    <xf numFmtId="3" fontId="3" fillId="0" borderId="3" xfId="0" applyNumberFormat="1" applyFont="1" applyBorder="1" applyProtection="1">
      <protection locked="0" hidden="1"/>
    </xf>
    <xf numFmtId="164" fontId="3" fillId="0" borderId="7" xfId="0" applyNumberFormat="1" applyFont="1" applyBorder="1" applyProtection="1">
      <protection locked="0" hidden="1"/>
    </xf>
    <xf numFmtId="0" fontId="0" fillId="0" borderId="0" xfId="0" applyProtection="1">
      <protection locked="0" hidden="1"/>
    </xf>
    <xf numFmtId="3" fontId="3" fillId="0" borderId="3" xfId="0" applyNumberFormat="1" applyFont="1" applyBorder="1" applyAlignment="1" applyProtection="1">
      <alignment wrapText="1"/>
      <protection locked="0" hidden="1"/>
    </xf>
    <xf numFmtId="3" fontId="3" fillId="0" borderId="9" xfId="0" applyNumberFormat="1" applyFont="1" applyBorder="1" applyProtection="1">
      <protection locked="0" hidden="1"/>
    </xf>
    <xf numFmtId="3" fontId="1" fillId="0" borderId="6" xfId="0" applyNumberFormat="1" applyFont="1" applyBorder="1" applyAlignment="1" applyProtection="1">
      <alignment horizontal="center"/>
      <protection hidden="1"/>
    </xf>
    <xf numFmtId="3" fontId="3" fillId="0" borderId="3" xfId="0" applyNumberFormat="1" applyFont="1" applyBorder="1" applyAlignment="1" applyProtection="1">
      <alignment horizontal="center"/>
      <protection hidden="1"/>
    </xf>
    <xf numFmtId="3" fontId="1" fillId="0" borderId="3" xfId="0" applyNumberFormat="1" applyFont="1" applyBorder="1" applyAlignment="1" applyProtection="1">
      <alignment horizontal="center"/>
      <protection hidden="1"/>
    </xf>
    <xf numFmtId="3" fontId="1" fillId="0" borderId="3" xfId="0" applyNumberFormat="1" applyFont="1" applyBorder="1" applyAlignment="1" applyProtection="1">
      <alignment horizontal="center" wrapText="1"/>
      <protection hidden="1"/>
    </xf>
    <xf numFmtId="3" fontId="3" fillId="0" borderId="3" xfId="0" applyNumberFormat="1" applyFont="1" applyBorder="1" applyAlignment="1" applyProtection="1">
      <alignment horizontal="center" wrapText="1"/>
      <protection hidden="1"/>
    </xf>
    <xf numFmtId="3" fontId="3" fillId="0" borderId="9" xfId="0" applyNumberFormat="1" applyFont="1" applyBorder="1" applyAlignment="1" applyProtection="1">
      <alignment horizontal="center"/>
      <protection hidden="1"/>
    </xf>
    <xf numFmtId="3" fontId="1" fillId="0" borderId="0" xfId="0" applyNumberFormat="1" applyFont="1" applyAlignment="1" applyProtection="1">
      <alignment horizontal="center"/>
      <protection hidden="1"/>
    </xf>
    <xf numFmtId="3" fontId="3" fillId="0" borderId="0" xfId="0" applyNumberFormat="1" applyFont="1" applyAlignment="1" applyProtection="1">
      <alignment horizontal="center"/>
      <protection hidden="1"/>
    </xf>
    <xf numFmtId="3" fontId="1" fillId="0" borderId="1" xfId="0" applyNumberFormat="1" applyFont="1" applyBorder="1" applyAlignment="1" applyProtection="1">
      <alignment horizontal="center"/>
      <protection hidden="1"/>
    </xf>
    <xf numFmtId="3" fontId="1" fillId="0" borderId="2" xfId="0" applyNumberFormat="1" applyFont="1" applyBorder="1" applyAlignment="1" applyProtection="1">
      <alignment horizontal="center"/>
      <protection hidden="1"/>
    </xf>
    <xf numFmtId="3" fontId="1" fillId="0" borderId="2" xfId="0" applyNumberFormat="1" applyFont="1" applyBorder="1" applyProtection="1">
      <protection locked="0"/>
    </xf>
    <xf numFmtId="3" fontId="3" fillId="0" borderId="2" xfId="0" applyNumberFormat="1" applyFont="1" applyBorder="1" applyProtection="1">
      <protection hidden="1"/>
    </xf>
    <xf numFmtId="0" fontId="3" fillId="0" borderId="6" xfId="0" applyFont="1" applyBorder="1" applyAlignment="1" applyProtection="1">
      <alignment horizontal="right"/>
      <protection hidden="1"/>
    </xf>
    <xf numFmtId="0" fontId="1" fillId="0" borderId="9" xfId="0" applyFont="1" applyBorder="1" applyAlignment="1" applyProtection="1">
      <alignment horizontal="right"/>
      <protection hidden="1"/>
    </xf>
    <xf numFmtId="0" fontId="1" fillId="0" borderId="3" xfId="0" applyFont="1" applyBorder="1" applyProtection="1">
      <protection hidden="1"/>
    </xf>
    <xf numFmtId="3" fontId="3" fillId="0" borderId="3" xfId="0" applyNumberFormat="1" applyFont="1" applyBorder="1" applyProtection="1">
      <protection hidden="1"/>
    </xf>
    <xf numFmtId="3" fontId="1" fillId="0" borderId="3" xfId="0" applyNumberFormat="1" applyFont="1" applyBorder="1" applyProtection="1">
      <protection hidden="1"/>
    </xf>
    <xf numFmtId="3" fontId="3" fillId="0" borderId="9" xfId="0" applyNumberFormat="1" applyFont="1" applyBorder="1" applyProtection="1">
      <protection hidden="1"/>
    </xf>
    <xf numFmtId="3" fontId="1" fillId="0" borderId="0" xfId="0" applyNumberFormat="1" applyFont="1" applyProtection="1">
      <protection hidden="1"/>
    </xf>
    <xf numFmtId="3" fontId="1" fillId="0" borderId="6" xfId="0" applyNumberFormat="1" applyFont="1" applyBorder="1" applyProtection="1">
      <protection hidden="1"/>
    </xf>
    <xf numFmtId="3" fontId="1" fillId="0" borderId="1" xfId="0" applyNumberFormat="1" applyFont="1" applyBorder="1" applyProtection="1">
      <protection locked="0"/>
    </xf>
    <xf numFmtId="10" fontId="1" fillId="0" borderId="8" xfId="0" applyNumberFormat="1" applyFont="1" applyBorder="1" applyProtection="1">
      <protection hidden="1"/>
    </xf>
    <xf numFmtId="3" fontId="3" fillId="0" borderId="4" xfId="0" applyNumberFormat="1" applyFont="1" applyBorder="1" applyProtection="1">
      <protection hidden="1"/>
    </xf>
    <xf numFmtId="3" fontId="3" fillId="2" borderId="2" xfId="0" applyNumberFormat="1" applyFont="1" applyFill="1" applyBorder="1" applyProtection="1">
      <protection locked="0"/>
    </xf>
    <xf numFmtId="3" fontId="1" fillId="2" borderId="2" xfId="0" applyNumberFormat="1" applyFont="1" applyFill="1" applyBorder="1" applyProtection="1">
      <protection locked="0"/>
    </xf>
    <xf numFmtId="3" fontId="3" fillId="3" borderId="0" xfId="0" applyNumberFormat="1" applyFont="1" applyFill="1" applyProtection="1">
      <protection locked="0"/>
    </xf>
    <xf numFmtId="3" fontId="1" fillId="0" borderId="10" xfId="0" applyNumberFormat="1" applyFont="1" applyBorder="1" applyAlignment="1">
      <alignment horizontal="center"/>
    </xf>
    <xf numFmtId="165" fontId="1" fillId="0" borderId="8" xfId="0" applyNumberFormat="1" applyFont="1" applyBorder="1"/>
    <xf numFmtId="0" fontId="0" fillId="0" borderId="11" xfId="0" applyBorder="1" applyAlignment="1">
      <alignment horizontal="center"/>
    </xf>
    <xf numFmtId="0" fontId="1" fillId="0" borderId="5" xfId="0" applyFont="1" applyBorder="1"/>
    <xf numFmtId="0" fontId="0" fillId="0" borderId="0" xfId="0" applyBorder="1" applyAlignment="1">
      <alignment horizontal="center"/>
    </xf>
    <xf numFmtId="3" fontId="3" fillId="0" borderId="7" xfId="0" applyNumberFormat="1" applyFont="1" applyBorder="1" applyProtection="1">
      <protection hidden="1"/>
    </xf>
    <xf numFmtId="0" fontId="0" fillId="0" borderId="9" xfId="0" applyBorder="1"/>
    <xf numFmtId="165" fontId="1" fillId="0" borderId="1" xfId="0" applyNumberFormat="1" applyFont="1" applyBorder="1"/>
    <xf numFmtId="164" fontId="0" fillId="0" borderId="7" xfId="0" applyNumberFormat="1" applyBorder="1"/>
    <xf numFmtId="0" fontId="1" fillId="0" borderId="4" xfId="0" applyFont="1" applyBorder="1"/>
    <xf numFmtId="164" fontId="0" fillId="0" borderId="5" xfId="0" applyNumberFormat="1" applyBorder="1"/>
    <xf numFmtId="3" fontId="3" fillId="0" borderId="2" xfId="0" applyNumberFormat="1" applyFont="1" applyBorder="1"/>
    <xf numFmtId="164" fontId="4" fillId="0" borderId="7" xfId="0" applyNumberFormat="1" applyFont="1" applyBorder="1"/>
    <xf numFmtId="3" fontId="3" fillId="0" borderId="3" xfId="0" applyNumberFormat="1" applyFont="1" applyFill="1" applyBorder="1"/>
    <xf numFmtId="3" fontId="3" fillId="0" borderId="12" xfId="0" applyNumberFormat="1" applyFont="1" applyBorder="1" applyAlignment="1">
      <alignment vertical="center"/>
    </xf>
    <xf numFmtId="3" fontId="3" fillId="0" borderId="12" xfId="0" applyNumberFormat="1" applyFont="1" applyBorder="1" applyAlignment="1" applyProtection="1">
      <alignment horizontal="center" vertical="center"/>
      <protection hidden="1"/>
    </xf>
    <xf numFmtId="3" fontId="3" fillId="4" borderId="12" xfId="0" applyNumberFormat="1" applyFont="1" applyFill="1" applyBorder="1" applyAlignment="1" applyProtection="1">
      <alignment vertical="center"/>
      <protection locked="0" hidden="1"/>
    </xf>
    <xf numFmtId="164" fontId="3" fillId="0" borderId="13" xfId="0" applyNumberFormat="1" applyFont="1" applyBorder="1" applyAlignment="1" applyProtection="1">
      <alignment vertical="center"/>
      <protection hidden="1"/>
    </xf>
    <xf numFmtId="3" fontId="3" fillId="0" borderId="14" xfId="0" applyNumberFormat="1" applyFont="1" applyBorder="1" applyAlignment="1" applyProtection="1">
      <alignment vertical="center"/>
      <protection hidden="1"/>
    </xf>
    <xf numFmtId="2" fontId="5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3" fontId="3" fillId="0" borderId="3" xfId="0" applyNumberFormat="1" applyFont="1" applyBorder="1" applyAlignment="1" applyProtection="1">
      <protection locked="0" hidden="1"/>
    </xf>
    <xf numFmtId="3" fontId="3" fillId="0" borderId="2" xfId="0" applyNumberFormat="1" applyFont="1" applyBorder="1" applyAlignment="1" applyProtection="1">
      <protection hidden="1"/>
    </xf>
    <xf numFmtId="164" fontId="3" fillId="0" borderId="7" xfId="0" applyNumberFormat="1" applyFont="1" applyBorder="1" applyAlignment="1" applyProtection="1">
      <protection hidden="1"/>
    </xf>
    <xf numFmtId="3" fontId="3" fillId="0" borderId="3" xfId="0" applyNumberFormat="1" applyFont="1" applyBorder="1" applyAlignment="1" applyProtection="1">
      <protection hidden="1"/>
    </xf>
    <xf numFmtId="0" fontId="4" fillId="0" borderId="0" xfId="0" applyFont="1" applyAlignment="1" applyProtection="1">
      <protection locked="0" hidden="1"/>
    </xf>
    <xf numFmtId="2" fontId="5" fillId="5" borderId="12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</xdr:row>
      <xdr:rowOff>200024</xdr:rowOff>
    </xdr:from>
    <xdr:to>
      <xdr:col>12</xdr:col>
      <xdr:colOff>171450</xdr:colOff>
      <xdr:row>32</xdr:row>
      <xdr:rowOff>200024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333D45C-9CA7-46AD-92EC-1B2BF97AB5DC}"/>
            </a:ext>
          </a:extLst>
        </xdr:cNvPr>
        <xdr:cNvSpPr txBox="1"/>
      </xdr:nvSpPr>
      <xdr:spPr>
        <a:xfrm>
          <a:off x="7086600" y="657224"/>
          <a:ext cx="3190875" cy="513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HINWEISE:</a:t>
          </a:r>
        </a:p>
        <a:p>
          <a:endParaRPr lang="de-DE" sz="1100"/>
        </a:p>
        <a:p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Geben Sie im oberen Teil der Tabelle ihre GuV-Daten ein. Ersetzen Sie dazu die farbig hinterlegten Beispieldaten.</a:t>
          </a:r>
        </a:p>
        <a:p>
          <a:endParaRPr lang="de-D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Sie können auch nur eine Spalte ausfüllen.</a:t>
          </a:r>
        </a:p>
        <a:p>
          <a:endParaRPr lang="de-D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Das Ausfüllen beider Spalten ermöglicht  Ihnen einen Plan/Ist-Vergleich durchzuführen oder eine zeitliche Entwicklung  zu erkennen.</a:t>
          </a:r>
        </a:p>
        <a:p>
          <a:endParaRPr lang="de-D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Im unteren Teil der Tabelle wird in der Break-Even-Betrachtung der Umsatz ausgewiesen,  ab dem Ihr Unternehmen in die Verlustzone geraten würde.</a:t>
          </a:r>
        </a:p>
        <a:p>
          <a:endParaRPr lang="de-D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Der Umsatzpuffer gibt an, bei welchem Umsatz-Rückgang dies passieren würde.</a:t>
          </a:r>
        </a:p>
        <a:p>
          <a:endParaRPr lang="de-D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Beachten Sie, dass sich diese Werte mit der jeweiligen Rohertrags-Marge verändern.</a:t>
          </a:r>
        </a:p>
        <a:p>
          <a:endParaRPr lang="de-DE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>
              <a:solidFill>
                <a:schemeClr val="dk1"/>
              </a:solidFill>
              <a:latin typeface="+mn-lt"/>
              <a:ea typeface="+mn-ea"/>
              <a:cs typeface="+mn-cs"/>
            </a:rPr>
            <a:t>Winfried Eitel</a:t>
          </a:r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b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de-DE" sz="1100" b="1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</a:t>
          </a:r>
          <a:b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de-DE" sz="1100" b="1">
              <a:solidFill>
                <a:schemeClr val="dk1"/>
              </a:solidFill>
              <a:latin typeface="+mn-lt"/>
              <a:ea typeface="+mn-ea"/>
              <a:cs typeface="+mn-cs"/>
            </a:rPr>
            <a:t>amortisat' e.K.</a:t>
          </a:r>
          <a:b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Hermann-Brangs-Str.</a:t>
          </a:r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9</a:t>
          </a: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47877 Willich</a:t>
          </a:r>
          <a:b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Tel.:    	+49 2156 97</a:t>
          </a:r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93 44</a:t>
          </a:r>
          <a:b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E-Mail:</a:t>
          </a:r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 	</a:t>
          </a:r>
          <a:r>
            <a:rPr lang="de-DE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winfried.eitel@amortisat.de</a:t>
          </a: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lang="de-DE" sz="1100" baseline="0"/>
        </a:p>
        <a:p>
          <a:pPr>
            <a:lnSpc>
              <a:spcPts val="1100"/>
            </a:lnSpc>
          </a:pP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zoomScaleNormal="100" workbookViewId="0">
      <selection activeCell="E12" sqref="E12"/>
    </sheetView>
  </sheetViews>
  <sheetFormatPr baseColWidth="10" defaultColWidth="11.42578125" defaultRowHeight="15" x14ac:dyDescent="0.2"/>
  <cols>
    <col min="1" max="1" width="36.28515625" customWidth="1"/>
    <col min="2" max="2" width="4.28515625" style="17" bestFit="1" customWidth="1"/>
    <col min="3" max="3" width="14.28515625" style="3" customWidth="1"/>
    <col min="4" max="4" width="9.85546875" customWidth="1"/>
    <col min="5" max="5" width="14.28515625" style="3" customWidth="1"/>
    <col min="6" max="6" width="9.85546875" customWidth="1"/>
    <col min="7" max="7" width="15.85546875" style="3" customWidth="1"/>
    <col min="8" max="8" width="1.140625" customWidth="1"/>
  </cols>
  <sheetData>
    <row r="1" spans="1:7" ht="26.25" customHeight="1" thickBot="1" x14ac:dyDescent="0.25">
      <c r="A1" s="86" t="s">
        <v>0</v>
      </c>
      <c r="B1" s="87"/>
      <c r="C1" s="87"/>
      <c r="D1" s="87"/>
      <c r="E1" s="87"/>
      <c r="F1" s="87"/>
      <c r="G1" s="88"/>
    </row>
    <row r="2" spans="1:7" ht="9.75" customHeight="1" x14ac:dyDescent="0.2">
      <c r="A2" s="78"/>
      <c r="B2" s="79"/>
      <c r="C2" s="80"/>
      <c r="D2" s="79"/>
      <c r="E2" s="80"/>
      <c r="F2" s="79"/>
      <c r="G2" s="80"/>
    </row>
    <row r="3" spans="1:7" ht="16.5" thickBot="1" x14ac:dyDescent="0.3">
      <c r="A3" s="58" t="s">
        <v>1</v>
      </c>
      <c r="B3" s="16"/>
      <c r="D3" s="2"/>
      <c r="F3" s="2"/>
    </row>
    <row r="4" spans="1:7" ht="15.75" x14ac:dyDescent="0.25">
      <c r="A4" s="4"/>
      <c r="B4" s="16"/>
      <c r="C4" s="89" t="s">
        <v>2</v>
      </c>
      <c r="D4" s="90"/>
      <c r="E4" s="89" t="s">
        <v>3</v>
      </c>
      <c r="F4" s="90"/>
      <c r="G4" s="45" t="s">
        <v>4</v>
      </c>
    </row>
    <row r="5" spans="1:7" ht="16.5" thickBot="1" x14ac:dyDescent="0.3">
      <c r="A5" s="4" t="s">
        <v>5</v>
      </c>
      <c r="B5" s="16"/>
      <c r="C5" s="11" t="s">
        <v>6</v>
      </c>
      <c r="D5" s="12" t="s">
        <v>7</v>
      </c>
      <c r="E5" s="11" t="s">
        <v>6</v>
      </c>
      <c r="F5" s="12" t="s">
        <v>7</v>
      </c>
      <c r="G5" s="46" t="s">
        <v>6</v>
      </c>
    </row>
    <row r="6" spans="1:7" x14ac:dyDescent="0.2">
      <c r="A6" s="13"/>
      <c r="B6" s="33"/>
      <c r="C6" s="53"/>
      <c r="D6" s="54"/>
      <c r="E6" s="53"/>
      <c r="F6" s="18"/>
      <c r="G6" s="47"/>
    </row>
    <row r="7" spans="1:7" ht="15.75" x14ac:dyDescent="0.25">
      <c r="A7" s="10" t="s">
        <v>8</v>
      </c>
      <c r="B7" s="34"/>
      <c r="C7" s="56">
        <v>5250000</v>
      </c>
      <c r="D7" s="20">
        <f>C7/$C$7</f>
        <v>1</v>
      </c>
      <c r="E7" s="56">
        <v>4780000</v>
      </c>
      <c r="F7" s="20">
        <f>E7/$E$7</f>
        <v>1</v>
      </c>
      <c r="G7" s="48">
        <f>E7-C7</f>
        <v>-470000</v>
      </c>
    </row>
    <row r="8" spans="1:7" x14ac:dyDescent="0.2">
      <c r="A8" s="9" t="s">
        <v>9</v>
      </c>
      <c r="B8" s="35" t="s">
        <v>10</v>
      </c>
      <c r="C8" s="57">
        <v>0</v>
      </c>
      <c r="D8" s="19">
        <f t="shared" ref="D8:D10" si="0">C8/$C$7</f>
        <v>0</v>
      </c>
      <c r="E8" s="57">
        <v>0</v>
      </c>
      <c r="F8" s="19">
        <f t="shared" ref="F8:F10" si="1">E8/$E$7</f>
        <v>0</v>
      </c>
      <c r="G8" s="49">
        <f>E8-C8</f>
        <v>0</v>
      </c>
    </row>
    <row r="9" spans="1:7" x14ac:dyDescent="0.2">
      <c r="A9" s="9" t="s">
        <v>11</v>
      </c>
      <c r="B9" s="35" t="s">
        <v>12</v>
      </c>
      <c r="C9" s="57">
        <v>50000</v>
      </c>
      <c r="D9" s="19">
        <f t="shared" si="0"/>
        <v>9.5238095238095247E-3</v>
      </c>
      <c r="E9" s="57">
        <v>50000</v>
      </c>
      <c r="F9" s="19">
        <f t="shared" si="1"/>
        <v>1.0460251046025104E-2</v>
      </c>
      <c r="G9" s="49">
        <f>E9-C9</f>
        <v>0</v>
      </c>
    </row>
    <row r="10" spans="1:7" s="30" customFormat="1" ht="15.75" x14ac:dyDescent="0.25">
      <c r="A10" s="28" t="s">
        <v>13</v>
      </c>
      <c r="B10" s="34"/>
      <c r="C10" s="44">
        <f>SUM(C7:C9)</f>
        <v>5300000</v>
      </c>
      <c r="D10" s="29">
        <f t="shared" si="0"/>
        <v>1.0095238095238095</v>
      </c>
      <c r="E10" s="44">
        <f>SUM(E7:E9)</f>
        <v>4830000</v>
      </c>
      <c r="F10" s="29">
        <f t="shared" si="1"/>
        <v>1.0104602510460252</v>
      </c>
      <c r="G10" s="48">
        <f>E10-C10</f>
        <v>-470000</v>
      </c>
    </row>
    <row r="11" spans="1:7" x14ac:dyDescent="0.2">
      <c r="A11" s="9"/>
      <c r="B11" s="35"/>
      <c r="C11" s="8"/>
      <c r="D11" s="19"/>
      <c r="E11" s="8"/>
      <c r="F11" s="19"/>
      <c r="G11" s="49"/>
    </row>
    <row r="12" spans="1:7" ht="45" x14ac:dyDescent="0.2">
      <c r="A12" s="14" t="s">
        <v>14</v>
      </c>
      <c r="B12" s="36" t="s">
        <v>10</v>
      </c>
      <c r="C12" s="57">
        <v>-2500000</v>
      </c>
      <c r="D12" s="19">
        <f t="shared" ref="D12:D15" si="2">C12/$C$7</f>
        <v>-0.47619047619047616</v>
      </c>
      <c r="E12" s="57">
        <v>-2300000</v>
      </c>
      <c r="F12" s="19">
        <f t="shared" ref="F12:F15" si="3">E12/$E$7</f>
        <v>-0.48117154811715479</v>
      </c>
      <c r="G12" s="49">
        <f>E12-C12</f>
        <v>200000</v>
      </c>
    </row>
    <row r="13" spans="1:7" ht="30" x14ac:dyDescent="0.2">
      <c r="A13" s="14" t="s">
        <v>15</v>
      </c>
      <c r="B13" s="36" t="s">
        <v>10</v>
      </c>
      <c r="C13" s="57">
        <v>-900000</v>
      </c>
      <c r="D13" s="19">
        <f t="shared" si="2"/>
        <v>-0.17142857142857143</v>
      </c>
      <c r="E13" s="57">
        <v>-850000</v>
      </c>
      <c r="F13" s="19">
        <f t="shared" si="3"/>
        <v>-0.17782426778242677</v>
      </c>
      <c r="G13" s="49">
        <f>E13-C13</f>
        <v>50000</v>
      </c>
    </row>
    <row r="14" spans="1:7" ht="30" x14ac:dyDescent="0.2">
      <c r="A14" s="14" t="s">
        <v>15</v>
      </c>
      <c r="B14" s="36" t="s">
        <v>12</v>
      </c>
      <c r="C14" s="57">
        <v>-200000</v>
      </c>
      <c r="D14" s="19">
        <f t="shared" si="2"/>
        <v>-3.8095238095238099E-2</v>
      </c>
      <c r="E14" s="57">
        <v>-150000</v>
      </c>
      <c r="F14" s="19">
        <f t="shared" si="3"/>
        <v>-3.1380753138075312E-2</v>
      </c>
      <c r="G14" s="49">
        <f>E14-C14</f>
        <v>50000</v>
      </c>
    </row>
    <row r="15" spans="1:7" s="85" customFormat="1" ht="24" customHeight="1" x14ac:dyDescent="0.25">
      <c r="A15" s="81" t="s">
        <v>16</v>
      </c>
      <c r="B15" s="34"/>
      <c r="C15" s="82">
        <f>SUM(C10:C14)</f>
        <v>1700000</v>
      </c>
      <c r="D15" s="83">
        <f t="shared" si="2"/>
        <v>0.32380952380952382</v>
      </c>
      <c r="E15" s="82">
        <f>SUM(E10:E14)</f>
        <v>1530000</v>
      </c>
      <c r="F15" s="83">
        <f t="shared" si="3"/>
        <v>0.32008368200836818</v>
      </c>
      <c r="G15" s="84">
        <f>E15-C15</f>
        <v>-170000</v>
      </c>
    </row>
    <row r="16" spans="1:7" x14ac:dyDescent="0.2">
      <c r="A16" s="9"/>
      <c r="B16" s="35"/>
      <c r="C16" s="43"/>
      <c r="D16" s="19"/>
      <c r="E16" s="43"/>
      <c r="F16" s="19"/>
      <c r="G16" s="49"/>
    </row>
    <row r="17" spans="1:7" x14ac:dyDescent="0.2">
      <c r="A17" s="14" t="s">
        <v>17</v>
      </c>
      <c r="B17" s="35" t="s">
        <v>12</v>
      </c>
      <c r="C17" s="57">
        <v>-450000</v>
      </c>
      <c r="D17" s="19">
        <f t="shared" ref="D17:D28" si="4">C17/$C$7</f>
        <v>-8.5714285714285715E-2</v>
      </c>
      <c r="E17" s="57">
        <v>-470000</v>
      </c>
      <c r="F17" s="19">
        <f t="shared" ref="F17:F28" si="5">E17/$E$7</f>
        <v>-9.832635983263599E-2</v>
      </c>
      <c r="G17" s="49">
        <f t="shared" ref="G17:G28" si="6">E17-C17</f>
        <v>-20000</v>
      </c>
    </row>
    <row r="18" spans="1:7" x14ac:dyDescent="0.2">
      <c r="A18" s="14" t="s">
        <v>18</v>
      </c>
      <c r="B18" s="35" t="s">
        <v>12</v>
      </c>
      <c r="C18" s="57">
        <v>-250000</v>
      </c>
      <c r="D18" s="19">
        <f t="shared" si="4"/>
        <v>-4.7619047619047616E-2</v>
      </c>
      <c r="E18" s="57">
        <v>-240000</v>
      </c>
      <c r="F18" s="19">
        <f t="shared" si="5"/>
        <v>-5.0209205020920501E-2</v>
      </c>
      <c r="G18" s="49">
        <f t="shared" si="6"/>
        <v>10000</v>
      </c>
    </row>
    <row r="19" spans="1:7" x14ac:dyDescent="0.2">
      <c r="A19" s="14" t="s">
        <v>19</v>
      </c>
      <c r="B19" s="35" t="s">
        <v>12</v>
      </c>
      <c r="C19" s="57">
        <v>-450000</v>
      </c>
      <c r="D19" s="19">
        <f t="shared" si="4"/>
        <v>-8.5714285714285715E-2</v>
      </c>
      <c r="E19" s="57">
        <v>-420000</v>
      </c>
      <c r="F19" s="19">
        <f t="shared" si="5"/>
        <v>-8.7866108786610872E-2</v>
      </c>
      <c r="G19" s="49">
        <f>E19-C19</f>
        <v>30000</v>
      </c>
    </row>
    <row r="20" spans="1:7" ht="30" x14ac:dyDescent="0.2">
      <c r="A20" s="14" t="s">
        <v>20</v>
      </c>
      <c r="B20" s="35" t="s">
        <v>10</v>
      </c>
      <c r="C20" s="57">
        <v>-160000</v>
      </c>
      <c r="D20" s="19">
        <f t="shared" si="4"/>
        <v>-3.0476190476190476E-2</v>
      </c>
      <c r="E20" s="57">
        <v>-140000</v>
      </c>
      <c r="F20" s="19">
        <f t="shared" si="5"/>
        <v>-2.9288702928870293E-2</v>
      </c>
      <c r="G20" s="49">
        <f t="shared" si="6"/>
        <v>20000</v>
      </c>
    </row>
    <row r="21" spans="1:7" hidden="1" x14ac:dyDescent="0.2">
      <c r="A21" s="14" t="s">
        <v>21</v>
      </c>
      <c r="B21" s="35" t="s">
        <v>12</v>
      </c>
      <c r="C21" s="57"/>
      <c r="D21" s="19">
        <f t="shared" si="4"/>
        <v>0</v>
      </c>
      <c r="E21" s="57"/>
      <c r="F21" s="19">
        <f t="shared" si="5"/>
        <v>0</v>
      </c>
      <c r="G21" s="49">
        <f t="shared" si="6"/>
        <v>0</v>
      </c>
    </row>
    <row r="22" spans="1:7" hidden="1" x14ac:dyDescent="0.2">
      <c r="A22" s="14" t="s">
        <v>22</v>
      </c>
      <c r="B22" s="35" t="s">
        <v>12</v>
      </c>
      <c r="C22" s="57"/>
      <c r="D22" s="19">
        <f t="shared" si="4"/>
        <v>0</v>
      </c>
      <c r="E22" s="57"/>
      <c r="F22" s="19">
        <f t="shared" si="5"/>
        <v>0</v>
      </c>
      <c r="G22" s="49">
        <f t="shared" si="6"/>
        <v>0</v>
      </c>
    </row>
    <row r="23" spans="1:7" ht="30" hidden="1" x14ac:dyDescent="0.2">
      <c r="A23" s="14" t="s">
        <v>23</v>
      </c>
      <c r="B23" s="35" t="s">
        <v>12</v>
      </c>
      <c r="C23" s="57"/>
      <c r="D23" s="19">
        <f t="shared" si="4"/>
        <v>0</v>
      </c>
      <c r="E23" s="57"/>
      <c r="F23" s="19">
        <f t="shared" si="5"/>
        <v>0</v>
      </c>
      <c r="G23" s="49">
        <f t="shared" si="6"/>
        <v>0</v>
      </c>
    </row>
    <row r="24" spans="1:7" ht="30" hidden="1" x14ac:dyDescent="0.2">
      <c r="A24" s="14" t="s">
        <v>24</v>
      </c>
      <c r="B24" s="35" t="s">
        <v>12</v>
      </c>
      <c r="C24" s="57"/>
      <c r="D24" s="19">
        <f t="shared" si="4"/>
        <v>0</v>
      </c>
      <c r="E24" s="57"/>
      <c r="F24" s="19">
        <f t="shared" si="5"/>
        <v>0</v>
      </c>
      <c r="G24" s="49">
        <f t="shared" si="6"/>
        <v>0</v>
      </c>
    </row>
    <row r="25" spans="1:7" hidden="1" x14ac:dyDescent="0.2">
      <c r="A25" s="14" t="s">
        <v>25</v>
      </c>
      <c r="B25" s="35" t="s">
        <v>12</v>
      </c>
      <c r="C25" s="57"/>
      <c r="D25" s="19">
        <f t="shared" si="4"/>
        <v>0</v>
      </c>
      <c r="E25" s="57"/>
      <c r="F25" s="19">
        <f t="shared" si="5"/>
        <v>0</v>
      </c>
      <c r="G25" s="49">
        <f t="shared" si="6"/>
        <v>0</v>
      </c>
    </row>
    <row r="26" spans="1:7" ht="30" hidden="1" x14ac:dyDescent="0.2">
      <c r="A26" s="14" t="s">
        <v>26</v>
      </c>
      <c r="B26" s="36" t="s">
        <v>10</v>
      </c>
      <c r="C26" s="57"/>
      <c r="D26" s="19">
        <f t="shared" si="4"/>
        <v>0</v>
      </c>
      <c r="E26" s="57"/>
      <c r="F26" s="19">
        <f t="shared" si="5"/>
        <v>0</v>
      </c>
      <c r="G26" s="49">
        <f t="shared" si="6"/>
        <v>0</v>
      </c>
    </row>
    <row r="27" spans="1:7" hidden="1" x14ac:dyDescent="0.2">
      <c r="A27" s="14" t="s">
        <v>27</v>
      </c>
      <c r="B27" s="35" t="s">
        <v>12</v>
      </c>
      <c r="C27" s="57"/>
      <c r="D27" s="19">
        <f t="shared" si="4"/>
        <v>0</v>
      </c>
      <c r="E27" s="57"/>
      <c r="F27" s="19">
        <f t="shared" si="5"/>
        <v>0</v>
      </c>
      <c r="G27" s="49">
        <f t="shared" si="6"/>
        <v>0</v>
      </c>
    </row>
    <row r="28" spans="1:7" s="5" customFormat="1" ht="22.5" customHeight="1" x14ac:dyDescent="0.25">
      <c r="A28" s="28" t="s">
        <v>28</v>
      </c>
      <c r="B28" s="34"/>
      <c r="C28" s="44">
        <f>SUM(C15:C27)</f>
        <v>390000</v>
      </c>
      <c r="D28" s="20">
        <f t="shared" si="4"/>
        <v>7.4285714285714288E-2</v>
      </c>
      <c r="E28" s="44">
        <f>SUM(E15:E27)</f>
        <v>260000</v>
      </c>
      <c r="F28" s="20">
        <f t="shared" si="5"/>
        <v>5.4393305439330547E-2</v>
      </c>
      <c r="G28" s="48">
        <f t="shared" si="6"/>
        <v>-130000</v>
      </c>
    </row>
    <row r="29" spans="1:7" x14ac:dyDescent="0.2">
      <c r="A29" s="9"/>
      <c r="B29" s="35"/>
      <c r="C29" s="8"/>
      <c r="D29" s="19"/>
      <c r="E29" s="8"/>
      <c r="F29" s="19"/>
      <c r="G29" s="49"/>
    </row>
    <row r="30" spans="1:7" x14ac:dyDescent="0.2">
      <c r="A30" s="9" t="s">
        <v>29</v>
      </c>
      <c r="B30" s="35" t="s">
        <v>12</v>
      </c>
      <c r="C30" s="57">
        <v>15000</v>
      </c>
      <c r="D30" s="19">
        <f t="shared" ref="D30:D31" si="7">C30/$C$7</f>
        <v>2.8571428571428571E-3</v>
      </c>
      <c r="E30" s="57">
        <f>C30</f>
        <v>15000</v>
      </c>
      <c r="F30" s="19">
        <f t="shared" ref="F30:F31" si="8">E30/$E$7</f>
        <v>3.1380753138075313E-3</v>
      </c>
      <c r="G30" s="49">
        <f>E30-C30</f>
        <v>0</v>
      </c>
    </row>
    <row r="31" spans="1:7" x14ac:dyDescent="0.2">
      <c r="A31" s="9" t="s">
        <v>30</v>
      </c>
      <c r="B31" s="35" t="s">
        <v>12</v>
      </c>
      <c r="C31" s="57">
        <v>-80000</v>
      </c>
      <c r="D31" s="19">
        <f t="shared" si="7"/>
        <v>-1.5238095238095238E-2</v>
      </c>
      <c r="E31" s="57">
        <f>C31</f>
        <v>-80000</v>
      </c>
      <c r="F31" s="19">
        <f t="shared" si="8"/>
        <v>-1.6736401673640166E-2</v>
      </c>
      <c r="G31" s="49">
        <f>E31-C31</f>
        <v>0</v>
      </c>
    </row>
    <row r="32" spans="1:7" x14ac:dyDescent="0.2">
      <c r="A32" s="9"/>
      <c r="B32" s="35"/>
      <c r="C32" s="8"/>
      <c r="D32" s="19"/>
      <c r="E32" s="8"/>
      <c r="F32" s="19"/>
      <c r="G32" s="49"/>
    </row>
    <row r="33" spans="1:7" ht="31.5" x14ac:dyDescent="0.25">
      <c r="A33" s="31" t="s">
        <v>31</v>
      </c>
      <c r="B33" s="37"/>
      <c r="C33" s="44">
        <f>SUM(C28:C32)</f>
        <v>325000</v>
      </c>
      <c r="D33" s="20">
        <f>C33/$C$7</f>
        <v>6.1904761904761907E-2</v>
      </c>
      <c r="E33" s="44">
        <f>SUM(E28:E32)</f>
        <v>195000</v>
      </c>
      <c r="F33" s="20">
        <f>E33/$E$7</f>
        <v>4.079497907949791E-2</v>
      </c>
      <c r="G33" s="48">
        <f>E33-C33</f>
        <v>-130000</v>
      </c>
    </row>
    <row r="34" spans="1:7" x14ac:dyDescent="0.2">
      <c r="A34" s="9"/>
      <c r="B34" s="35"/>
      <c r="C34" s="8"/>
      <c r="D34" s="19"/>
      <c r="E34" s="8"/>
      <c r="F34" s="19"/>
      <c r="G34" s="49"/>
    </row>
    <row r="35" spans="1:7" ht="30" x14ac:dyDescent="0.2">
      <c r="A35" s="14" t="s">
        <v>32</v>
      </c>
      <c r="B35" s="36" t="s">
        <v>12</v>
      </c>
      <c r="C35" s="57">
        <v>-20000</v>
      </c>
      <c r="D35" s="19">
        <f t="shared" ref="D35:D36" si="9">C35/$C$7</f>
        <v>-3.8095238095238095E-3</v>
      </c>
      <c r="E35" s="57">
        <f>C35</f>
        <v>-20000</v>
      </c>
      <c r="F35" s="19">
        <f t="shared" ref="F35:F36" si="10">E35/$E$7</f>
        <v>-4.1841004184100415E-3</v>
      </c>
      <c r="G35" s="49">
        <f>E35-C35</f>
        <v>0</v>
      </c>
    </row>
    <row r="36" spans="1:7" x14ac:dyDescent="0.2">
      <c r="A36" s="9" t="s">
        <v>33</v>
      </c>
      <c r="B36" s="35" t="s">
        <v>12</v>
      </c>
      <c r="C36" s="57">
        <v>-10000</v>
      </c>
      <c r="D36" s="19">
        <f t="shared" si="9"/>
        <v>-1.9047619047619048E-3</v>
      </c>
      <c r="E36" s="57">
        <f>C36</f>
        <v>-10000</v>
      </c>
      <c r="F36" s="19">
        <f t="shared" si="10"/>
        <v>-2.0920502092050207E-3</v>
      </c>
      <c r="G36" s="49">
        <f>E36-C36</f>
        <v>0</v>
      </c>
    </row>
    <row r="37" spans="1:7" x14ac:dyDescent="0.2">
      <c r="A37" s="9"/>
      <c r="B37" s="35"/>
      <c r="C37" s="8"/>
      <c r="D37" s="19"/>
      <c r="E37" s="8"/>
      <c r="F37" s="19"/>
      <c r="G37" s="49"/>
    </row>
    <row r="38" spans="1:7" ht="16.5" thickBot="1" x14ac:dyDescent="0.3">
      <c r="A38" s="32" t="s">
        <v>34</v>
      </c>
      <c r="B38" s="38"/>
      <c r="C38" s="55">
        <f>SUM(C33:C37)</f>
        <v>295000</v>
      </c>
      <c r="D38" s="21">
        <f>C38/$C$7</f>
        <v>5.6190476190476193E-2</v>
      </c>
      <c r="E38" s="55">
        <f>SUM(E33:E37)</f>
        <v>165000</v>
      </c>
      <c r="F38" s="21">
        <f>E38/$E$7</f>
        <v>3.4518828451882845E-2</v>
      </c>
      <c r="G38" s="50">
        <f>E38-C38</f>
        <v>-130000</v>
      </c>
    </row>
    <row r="39" spans="1:7" ht="15.75" thickBot="1" x14ac:dyDescent="0.25">
      <c r="A39" s="1"/>
      <c r="B39" s="39"/>
      <c r="C39" s="1"/>
      <c r="D39" s="22"/>
      <c r="E39" s="1"/>
      <c r="F39" s="22"/>
      <c r="G39" s="51"/>
    </row>
    <row r="40" spans="1:7" ht="15.75" x14ac:dyDescent="0.25">
      <c r="A40" s="1"/>
      <c r="B40" s="39"/>
      <c r="C40" s="7" t="str">
        <f>+C4</f>
        <v>Ist 2019</v>
      </c>
      <c r="D40" s="23"/>
      <c r="E40" s="7" t="str">
        <f>+E4</f>
        <v>Plan 2020</v>
      </c>
      <c r="F40" s="23"/>
      <c r="G40" s="45" t="s">
        <v>4</v>
      </c>
    </row>
    <row r="41" spans="1:7" ht="16.5" thickBot="1" x14ac:dyDescent="0.3">
      <c r="A41" s="4" t="s">
        <v>35</v>
      </c>
      <c r="B41" s="40"/>
      <c r="C41" s="11" t="s">
        <v>6</v>
      </c>
      <c r="D41" s="24" t="s">
        <v>7</v>
      </c>
      <c r="E41" s="11" t="s">
        <v>6</v>
      </c>
      <c r="F41" s="24" t="s">
        <v>7</v>
      </c>
      <c r="G41" s="46" t="s">
        <v>6</v>
      </c>
    </row>
    <row r="42" spans="1:7" x14ac:dyDescent="0.2">
      <c r="A42" s="15" t="s">
        <v>8</v>
      </c>
      <c r="B42" s="41"/>
      <c r="C42" s="26">
        <f>C7</f>
        <v>5250000</v>
      </c>
      <c r="D42" s="25">
        <f>C42/$C$42</f>
        <v>1</v>
      </c>
      <c r="E42" s="26">
        <f>E7</f>
        <v>4780000</v>
      </c>
      <c r="F42" s="25">
        <f>E42/$E$42</f>
        <v>1</v>
      </c>
      <c r="G42" s="52">
        <f t="shared" ref="G42:G50" si="11">E42-C42</f>
        <v>-470000</v>
      </c>
    </row>
    <row r="43" spans="1:7" x14ac:dyDescent="0.2">
      <c r="A43" s="8" t="s">
        <v>36</v>
      </c>
      <c r="B43" s="42" t="s">
        <v>10</v>
      </c>
      <c r="C43" s="27">
        <f>SUMIF($B$6:$B$38,$B43,C$6:C$38)</f>
        <v>-3560000</v>
      </c>
      <c r="D43" s="19">
        <f>C43/$C$42</f>
        <v>-0.67809523809523808</v>
      </c>
      <c r="E43" s="27">
        <f>SUMIF($B$6:$B$38,$B43,E$6:E$38)</f>
        <v>-3290000</v>
      </c>
      <c r="F43" s="19">
        <f>E43/$E$42</f>
        <v>-0.68828451882845187</v>
      </c>
      <c r="G43" s="49">
        <f t="shared" si="11"/>
        <v>270000</v>
      </c>
    </row>
    <row r="44" spans="1:7" x14ac:dyDescent="0.2">
      <c r="A44" s="8" t="s">
        <v>37</v>
      </c>
      <c r="B44" s="42"/>
      <c r="C44" s="27">
        <f>-C45+C46</f>
        <v>1690000</v>
      </c>
      <c r="D44" s="19">
        <f>C44/$C$42</f>
        <v>0.32190476190476192</v>
      </c>
      <c r="E44" s="27">
        <f>-E45+E46</f>
        <v>1490000</v>
      </c>
      <c r="F44" s="19">
        <f>E44/$E$42</f>
        <v>0.31171548117154813</v>
      </c>
      <c r="G44" s="49">
        <f>E44-C44</f>
        <v>-200000</v>
      </c>
    </row>
    <row r="45" spans="1:7" x14ac:dyDescent="0.2">
      <c r="A45" s="8" t="s">
        <v>38</v>
      </c>
      <c r="B45" s="42" t="s">
        <v>12</v>
      </c>
      <c r="C45" s="27">
        <f>SUMIF($B$6:$B$38,$B45,C$6:C$38)</f>
        <v>-1395000</v>
      </c>
      <c r="D45" s="19">
        <f>C45/$C$42</f>
        <v>-0.26571428571428574</v>
      </c>
      <c r="E45" s="27">
        <f>SUMIF($B$6:$B$38,$B45,E$6:E$38)</f>
        <v>-1325000</v>
      </c>
      <c r="F45" s="19">
        <f>E45/$E$42</f>
        <v>-0.27719665271966526</v>
      </c>
      <c r="G45" s="49">
        <f t="shared" si="11"/>
        <v>70000</v>
      </c>
    </row>
    <row r="46" spans="1:7" x14ac:dyDescent="0.2">
      <c r="A46" s="8" t="s">
        <v>34</v>
      </c>
      <c r="B46" s="42"/>
      <c r="C46" s="27">
        <f>C38</f>
        <v>295000</v>
      </c>
      <c r="D46" s="19">
        <f>C46/$C$42</f>
        <v>5.6190476190476193E-2</v>
      </c>
      <c r="E46" s="27">
        <f>E38</f>
        <v>165000</v>
      </c>
      <c r="F46" s="19">
        <f>E46/$E$42</f>
        <v>3.4518828451882845E-2</v>
      </c>
      <c r="G46" s="49">
        <f t="shared" si="11"/>
        <v>-130000</v>
      </c>
    </row>
    <row r="47" spans="1:7" ht="5.25" customHeight="1" thickBot="1" x14ac:dyDescent="0.25">
      <c r="A47" s="8"/>
      <c r="B47" s="42"/>
      <c r="C47" s="27"/>
      <c r="D47" s="19"/>
      <c r="E47" s="27"/>
      <c r="F47" s="19"/>
      <c r="G47" s="49"/>
    </row>
    <row r="48" spans="1:7" ht="24.75" customHeight="1" thickBot="1" x14ac:dyDescent="0.25">
      <c r="A48" s="73" t="s">
        <v>39</v>
      </c>
      <c r="B48" s="74"/>
      <c r="C48" s="75">
        <f>C45/(D45-D46)</f>
        <v>4333579.8816568041</v>
      </c>
      <c r="D48" s="76"/>
      <c r="E48" s="75">
        <f>E45/(F45-F46)</f>
        <v>4250671.140939597</v>
      </c>
      <c r="F48" s="76"/>
      <c r="G48" s="77">
        <f t="shared" si="11"/>
        <v>-82908.740717207082</v>
      </c>
    </row>
    <row r="49" spans="1:7" ht="13.5" customHeight="1" x14ac:dyDescent="0.2">
      <c r="A49" s="13" t="str">
        <f>IF(C49+E49=0,"","Verprobung")</f>
        <v/>
      </c>
      <c r="B49" s="59"/>
      <c r="C49" s="66">
        <f>ROUND(-C45+C48*(-D43)-C48,-2)</f>
        <v>0</v>
      </c>
      <c r="D49" s="60"/>
      <c r="E49" s="66">
        <f>ROUND(-E45+E48*(-F43)-E48,-2)</f>
        <v>0</v>
      </c>
      <c r="F49" s="60"/>
      <c r="G49" s="60"/>
    </row>
    <row r="50" spans="1:7" ht="15.75" x14ac:dyDescent="0.25">
      <c r="A50" s="72" t="s">
        <v>40</v>
      </c>
      <c r="B50" s="63"/>
      <c r="C50" s="70">
        <f>+C7-C48</f>
        <v>916420.11834319588</v>
      </c>
      <c r="D50" s="71"/>
      <c r="E50" s="70">
        <f>+E7-E48</f>
        <v>529328.85906040296</v>
      </c>
      <c r="F50" s="67"/>
      <c r="G50" s="64">
        <f t="shared" si="11"/>
        <v>-387091.25928279292</v>
      </c>
    </row>
    <row r="51" spans="1:7" ht="7.5" customHeight="1" thickBot="1" x14ac:dyDescent="0.25">
      <c r="A51" s="65"/>
      <c r="B51" s="61"/>
      <c r="C51" s="68"/>
      <c r="D51" s="69"/>
      <c r="E51" s="68"/>
      <c r="F51" s="69"/>
      <c r="G51" s="62"/>
    </row>
    <row r="52" spans="1:7" x14ac:dyDescent="0.2">
      <c r="D52" s="6"/>
      <c r="F52" s="6"/>
    </row>
    <row r="54" spans="1:7" x14ac:dyDescent="0.2">
      <c r="E54" s="1"/>
    </row>
  </sheetData>
  <mergeCells count="3">
    <mergeCell ref="A1:G1"/>
    <mergeCell ref="C4:D4"/>
    <mergeCell ref="E4:F4"/>
  </mergeCells>
  <phoneticPr fontId="2" type="noConversion"/>
  <pageMargins left="0.78740157480314965" right="0.15748031496062992" top="0.55118110236220474" bottom="0.51181102362204722" header="0.27559055118110237" footer="0.23622047244094491"/>
  <pageSetup paperSize="9" scale="88" orientation="portrait" r:id="rId1"/>
  <headerFooter alignWithMargins="0">
    <oddFooter>&amp;Lwinfried.eitel@amortisat.de&amp;R&amp;D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BF5109C397B04E9E656C22DE0EA5C9" ma:contentTypeVersion="13" ma:contentTypeDescription="Ein neues Dokument erstellen." ma:contentTypeScope="" ma:versionID="b1b18ddbb8736dc132af10b3a7c0617e">
  <xsd:schema xmlns:xsd="http://www.w3.org/2001/XMLSchema" xmlns:xs="http://www.w3.org/2001/XMLSchema" xmlns:p="http://schemas.microsoft.com/office/2006/metadata/properties" xmlns:ns3="511969c8-4f3d-494c-9c13-b3692ede4a77" xmlns:ns4="7cc8cfc2-292d-4107-914b-406eed89b586" targetNamespace="http://schemas.microsoft.com/office/2006/metadata/properties" ma:root="true" ma:fieldsID="85beab3f33a18ba4b2e7f389ae187284" ns3:_="" ns4:_="">
    <xsd:import namespace="511969c8-4f3d-494c-9c13-b3692ede4a77"/>
    <xsd:import namespace="7cc8cfc2-292d-4107-914b-406eed89b58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1969c8-4f3d-494c-9c13-b3692ede4a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8cfc2-292d-4107-914b-406eed89b5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C628D6-2E75-4144-B249-8296665839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1969c8-4f3d-494c-9c13-b3692ede4a77"/>
    <ds:schemaRef ds:uri="7cc8cfc2-292d-4107-914b-406eed89b5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AAAE10-ABFE-4497-B272-5194EA90C56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006715F-3B98-498D-9E6D-E6F87AF6F8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Break-Even-Rechner</vt:lpstr>
      <vt:lpstr>'Break-Even-Rechner'!Druckbereich</vt:lpstr>
      <vt:lpstr>'Break-Even-Rechner'!Drucktitel</vt:lpstr>
    </vt:vector>
  </TitlesOfParts>
  <Manager/>
  <Company>GermanFashion e.V.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Break-Even-Betrachtung</dc:title>
  <dc:subject/>
  <dc:creator>Winfried Eitel</dc:creator>
  <cp:keywords/>
  <dc:description>Überschlägige Break-Even-Betrachtung mit GuV-Daten</dc:description>
  <cp:lastModifiedBy>Winfried Eitel</cp:lastModifiedBy>
  <cp:revision/>
  <cp:lastPrinted>2020-05-13T20:22:47Z</cp:lastPrinted>
  <dcterms:created xsi:type="dcterms:W3CDTF">2009-03-03T07:47:17Z</dcterms:created>
  <dcterms:modified xsi:type="dcterms:W3CDTF">2020-05-13T20:23:21Z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0x01010050BF5109C397B04E9E656C22DE0EA5C9</vt:lpwstr>
  </property>
</Properties>
</file>